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/>
  <mc:AlternateContent xmlns:mc="http://schemas.openxmlformats.org/markup-compatibility/2006">
    <mc:Choice Requires="x15">
      <x15ac:absPath xmlns:x15ac="http://schemas.microsoft.com/office/spreadsheetml/2010/11/ac" url="/Users/anderspayne/Downloads/"/>
    </mc:Choice>
  </mc:AlternateContent>
  <xr:revisionPtr revIDLastSave="0" documentId="8_{7FF94224-072D-DC45-B97A-08F31A18A130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Media List members" sheetId="1" r:id="rId1"/>
    <sheet name="Newsdesk Contac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C9" i="1"/>
  <c r="G8" i="1"/>
  <c r="C8" i="1"/>
  <c r="G7" i="1"/>
  <c r="C7" i="1"/>
  <c r="G6" i="1"/>
  <c r="C6" i="1"/>
  <c r="G5" i="1"/>
  <c r="C5" i="1"/>
  <c r="G4" i="1"/>
  <c r="C4" i="1"/>
  <c r="G3" i="1"/>
  <c r="C3" i="1"/>
  <c r="G2" i="1"/>
  <c r="C2" i="1"/>
</calcChain>
</file>

<file path=xl/sharedStrings.xml><?xml version="1.0" encoding="utf-8"?>
<sst xmlns="http://schemas.openxmlformats.org/spreadsheetml/2006/main" count="72" uniqueCount="71">
  <si>
    <t>First name</t>
  </si>
  <si>
    <t>Last name</t>
  </si>
  <si>
    <t>Muck Rack URL</t>
  </si>
  <si>
    <t>Title</t>
  </si>
  <si>
    <t>Media outlets</t>
  </si>
  <si>
    <t>Default email address</t>
  </si>
  <si>
    <t>Linkedin URL</t>
  </si>
  <si>
    <t>Katelyn</t>
  </si>
  <si>
    <t>Umholtz</t>
  </si>
  <si>
    <t>Food Writer</t>
  </si>
  <si>
    <t>Boston.com</t>
  </si>
  <si>
    <t>katelyn.umholtz@globe.com</t>
  </si>
  <si>
    <t>Ally</t>
  </si>
  <si>
    <t>Marotti</t>
  </si>
  <si>
    <t>Consumer Reporter</t>
  </si>
  <si>
    <t>Crain's Chicago Business</t>
  </si>
  <si>
    <t>ally.marotti@crain.com</t>
  </si>
  <si>
    <t>Gary</t>
  </si>
  <si>
    <t>Dzen</t>
  </si>
  <si>
    <t>Deputy Digital Sports Editor</t>
  </si>
  <si>
    <t>Boston.com, The Boston Globe</t>
  </si>
  <si>
    <t>gary.dzen@globe.com</t>
  </si>
  <si>
    <t>Don</t>
  </si>
  <si>
    <t>Cazentre</t>
  </si>
  <si>
    <t>Beer, Wine and Spirits Writer, NYup.com</t>
  </si>
  <si>
    <t>New York Upstate</t>
  </si>
  <si>
    <t>dcazentre@nyup.com</t>
  </si>
  <si>
    <t>Kiki</t>
  </si>
  <si>
    <t>Aranita</t>
  </si>
  <si>
    <t>The Philadelphia Inquirer</t>
  </si>
  <si>
    <t>karanita@inquirer.com</t>
  </si>
  <si>
    <t>Matt</t>
  </si>
  <si>
    <t>Allyn</t>
  </si>
  <si>
    <t>Executive Digital Director</t>
  </si>
  <si>
    <t>Inc.</t>
  </si>
  <si>
    <t>mallyn@inc.com</t>
  </si>
  <si>
    <t>Amy</t>
  </si>
  <si>
    <t>Cavanaugh</t>
  </si>
  <si>
    <t>Dining Editor, Editor, Writer</t>
  </si>
  <si>
    <t>American Weekender, Chicago Magazine, Freelance</t>
  </si>
  <si>
    <t>acavanaugh@chicagomag.com</t>
  </si>
  <si>
    <t>Katie</t>
  </si>
  <si>
    <t>Herrera</t>
  </si>
  <si>
    <t>Contributing Writer, Freelance Columnist</t>
  </si>
  <si>
    <t>Sauce Magazine, Wisconsin State Journal</t>
  </si>
  <si>
    <t>kherrera@madison.com</t>
  </si>
  <si>
    <t>Media outlet</t>
  </si>
  <si>
    <t>Email</t>
  </si>
  <si>
    <t>Facebook</t>
  </si>
  <si>
    <t>X (Twitter)</t>
  </si>
  <si>
    <t>Instagram</t>
  </si>
  <si>
    <t>LinkedIn</t>
  </si>
  <si>
    <t>Pinterest</t>
  </si>
  <si>
    <t>Flickr</t>
  </si>
  <si>
    <t>Website</t>
  </si>
  <si>
    <t>Location</t>
  </si>
  <si>
    <t>UVM</t>
  </si>
  <si>
    <t>Phone number</t>
  </si>
  <si>
    <t>Audience</t>
  </si>
  <si>
    <t>Domain Authority</t>
  </si>
  <si>
    <t>Scope</t>
  </si>
  <si>
    <t>Language</t>
  </si>
  <si>
    <t>Rationale</t>
  </si>
  <si>
    <t>Food trends writer who is well-versed in different journalism fields. Can reach a variety of audiences in the greater Boston area.</t>
  </si>
  <si>
    <t>Senior reporter who covers food and restaurants in Chigago. Covers various topics in the food industry. Can give a different view on Chigago breweries.</t>
  </si>
  <si>
    <t>Food and sports editor in Boston. Can connect to local communites with piece on Boston breweries.</t>
  </si>
  <si>
    <t>Mainly food and drink writer in New York. Articles focus a lot on cocktails, breweries, or alcoholic groups such as Ale Street News, Beer advocate, Beer connoisseur.</t>
  </si>
  <si>
    <t xml:space="preserve">National writer focusing on food. Can expand her writing into brewing and capture engagement from a multitude of audiences. </t>
  </si>
  <si>
    <t xml:space="preserve">Mens fitness and life writer. Food/drink articles could reach men in New York and create room for the spread of news over different platforms. </t>
  </si>
  <si>
    <t xml:space="preserve">Covers food, travel, wine, alcohol in Chigago. Has written for mulitple food journalism outles before. </t>
  </si>
  <si>
    <t>Professional experience in anthropology regarding adult beverage industries. Has written a lot about craft beer creation.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</si>
</sst>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3">
    <xf numFmtId="0" fontId="0" fillId="0" borderId="0"/>
    <xf numFmtId="0" fontId="1" fillId="0" borderId="1"/>
    <xf numFmtId="0" fontId="2" fillId="0" borderId="1">
      <alignment vertical="top" wrapText="1"/>
    </xf>
  </cellStyleXfs>
  <cellXfs count="3">
    <xf numFmtId="0" fontId="0" fillId="0" borderId="0" xfId="0"/>
    <xf numFmtId="0" fontId="1" fillId="0" borderId="1" xfId="1"/>
    <xf numFmtId="0" fontId="2" fillId="0" borderId="1" xfId="2">
      <alignment vertical="top" wrapText="1"/>
    </xf>
  </cellXfs>
  <cellStyles count="3">
    <cellStyle name="mr_header" xfId="1" xr:uid="{00000000-0005-0000-0000-000001000000}"/>
    <cellStyle name="mr_normal" xfId="2" xr:uid="{00000000-0005-0000-0000-000002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9"/>
  <sheetViews>
    <sheetView tabSelected="1" workbookViewId="0">
      <selection activeCell="H10" sqref="H10"/>
    </sheetView>
  </sheetViews>
  <sheetFormatPr baseColWidth="10" defaultColWidth="8.83203125" defaultRowHeight="15" x14ac:dyDescent="0.2"/>
  <cols>
    <col min="1" max="2" width="13" customWidth="1"/>
    <col min="3" max="3" width="32" customWidth="1"/>
    <col min="4" max="5" width="13" customWidth="1"/>
    <col min="6" max="6" width="21" customWidth="1"/>
    <col min="7" max="7" width="16" customWidth="1"/>
    <col min="8" max="17" width="32" customWidth="1"/>
    <col min="18" max="19" width="18" customWidth="1"/>
    <col min="20" max="20" width="16" customWidth="1"/>
    <col min="21" max="21" width="13" customWidth="1"/>
    <col min="22" max="22" width="19" customWidth="1"/>
    <col min="23" max="23" width="20" customWidth="1"/>
    <col min="24" max="28" width="13" customWidth="1"/>
    <col min="29" max="29" width="16" customWidth="1"/>
    <col min="30" max="30" width="25" customWidth="1"/>
    <col min="31" max="31" width="20" customWidth="1"/>
    <col min="32" max="36" width="13" customWidth="1"/>
    <col min="37" max="37" width="16" customWidth="1"/>
    <col min="38" max="38" width="25" customWidth="1"/>
    <col min="39" max="39" width="20" customWidth="1"/>
    <col min="40" max="44" width="13" customWidth="1"/>
    <col min="45" max="45" width="16" customWidth="1"/>
    <col min="46" max="46" width="25" customWidth="1"/>
  </cols>
  <sheetData>
    <row r="1" spans="1:4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62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ht="56" x14ac:dyDescent="0.2">
      <c r="A2" s="2" t="s">
        <v>7</v>
      </c>
      <c r="B2" s="2" t="s">
        <v>8</v>
      </c>
      <c r="C2" s="2" t="str">
        <f>HYPERLINK("https://muckrack.com/katelyn-umholtz")</f>
        <v>https://muckrack.com/katelyn-umholtz</v>
      </c>
      <c r="D2" s="2" t="s">
        <v>9</v>
      </c>
      <c r="E2" s="2" t="s">
        <v>10</v>
      </c>
      <c r="F2" s="2" t="s">
        <v>11</v>
      </c>
      <c r="G2" s="2" t="str">
        <f>HYPERLINK("https://www.linkedin.com/in/katelyn-umholtz-25bb08103")</f>
        <v>https://www.linkedin.com/in/katelyn-umholtz-25bb08103</v>
      </c>
      <c r="H2" s="2" t="s">
        <v>63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ht="56" x14ac:dyDescent="0.2">
      <c r="A3" s="2" t="s">
        <v>12</v>
      </c>
      <c r="B3" s="2" t="s">
        <v>13</v>
      </c>
      <c r="C3" s="2" t="str">
        <f>HYPERLINK("https://muckrack.com/ally-marotti")</f>
        <v>https://muckrack.com/ally-marotti</v>
      </c>
      <c r="D3" s="2" t="s">
        <v>14</v>
      </c>
      <c r="E3" s="2" t="s">
        <v>15</v>
      </c>
      <c r="F3" s="2" t="s">
        <v>16</v>
      </c>
      <c r="G3" s="2" t="str">
        <f>HYPERLINK("https://www.linkedin.com/in/ally-marotti-95758955")</f>
        <v>https://www.linkedin.com/in/ally-marotti-95758955</v>
      </c>
      <c r="H3" s="2" t="s">
        <v>64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</row>
    <row r="4" spans="1:46" ht="42" x14ac:dyDescent="0.2">
      <c r="A4" s="2" t="s">
        <v>17</v>
      </c>
      <c r="B4" s="2" t="s">
        <v>18</v>
      </c>
      <c r="C4" s="2" t="str">
        <f>HYPERLINK("https://muckrack.com/globegarydzen")</f>
        <v>https://muckrack.com/globegarydzen</v>
      </c>
      <c r="D4" s="2" t="s">
        <v>19</v>
      </c>
      <c r="E4" s="2" t="s">
        <v>20</v>
      </c>
      <c r="F4" s="2" t="s">
        <v>21</v>
      </c>
      <c r="G4" s="2" t="str">
        <f>HYPERLINK("https://www.linkedin.com/in/garydzen")</f>
        <v>https://www.linkedin.com/in/garydzen</v>
      </c>
      <c r="H4" s="2" t="s">
        <v>65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70" x14ac:dyDescent="0.2">
      <c r="A5" s="2" t="s">
        <v>22</v>
      </c>
      <c r="B5" s="2" t="s">
        <v>23</v>
      </c>
      <c r="C5" s="2" t="str">
        <f>HYPERLINK("https://muckrack.com/don-cazentre")</f>
        <v>https://muckrack.com/don-cazentre</v>
      </c>
      <c r="D5" s="2" t="s">
        <v>24</v>
      </c>
      <c r="E5" s="2" t="s">
        <v>25</v>
      </c>
      <c r="F5" s="2" t="s">
        <v>26</v>
      </c>
      <c r="G5" s="2" t="str">
        <f>HYPERLINK("https://www.linkedin.com/in/don-cazentre-74587b41")</f>
        <v>https://www.linkedin.com/in/don-cazentre-74587b41</v>
      </c>
      <c r="H5" s="2" t="s">
        <v>66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 ht="56" x14ac:dyDescent="0.2">
      <c r="A6" s="2" t="s">
        <v>27</v>
      </c>
      <c r="B6" s="2" t="s">
        <v>28</v>
      </c>
      <c r="C6" s="2" t="str">
        <f>HYPERLINK("https://muckrack.com/kiki-aranita")</f>
        <v>https://muckrack.com/kiki-aranita</v>
      </c>
      <c r="D6" s="2" t="s">
        <v>9</v>
      </c>
      <c r="E6" s="2" t="s">
        <v>29</v>
      </c>
      <c r="F6" s="2" t="s">
        <v>30</v>
      </c>
      <c r="G6" s="2" t="str">
        <f>HYPERLINK("https://www.linkedin.com/in/kiki-aranita-b49420a5/")</f>
        <v>https://www.linkedin.com/in/kiki-aranita-b49420a5/</v>
      </c>
      <c r="H6" s="2" t="s">
        <v>67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6" ht="56" x14ac:dyDescent="0.2">
      <c r="A7" s="2" t="s">
        <v>31</v>
      </c>
      <c r="B7" s="2" t="s">
        <v>32</v>
      </c>
      <c r="C7" s="2" t="str">
        <f>HYPERLINK("https://muckrack.com/matt-allyn")</f>
        <v>https://muckrack.com/matt-allyn</v>
      </c>
      <c r="D7" s="2" t="s">
        <v>33</v>
      </c>
      <c r="E7" s="2" t="s">
        <v>34</v>
      </c>
      <c r="F7" s="2" t="s">
        <v>35</v>
      </c>
      <c r="G7" s="2" t="str">
        <f>HYPERLINK("https://www.linkedin.com/in/matt-allyn-3112397/")</f>
        <v>https://www.linkedin.com/in/matt-allyn-3112397/</v>
      </c>
      <c r="H7" s="2" t="s">
        <v>68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ht="70" x14ac:dyDescent="0.2">
      <c r="A8" s="2" t="s">
        <v>36</v>
      </c>
      <c r="B8" s="2" t="s">
        <v>37</v>
      </c>
      <c r="C8" s="2" t="str">
        <f>HYPERLINK("https://muckrack.com/amycavanaugh")</f>
        <v>https://muckrack.com/amycavanaugh</v>
      </c>
      <c r="D8" s="2" t="s">
        <v>38</v>
      </c>
      <c r="E8" s="2" t="s">
        <v>39</v>
      </c>
      <c r="F8" s="2" t="s">
        <v>40</v>
      </c>
      <c r="G8" s="2" t="str">
        <f>HYPERLINK("https://www.linkedin.com/in/amycavanaugh/")</f>
        <v>https://www.linkedin.com/in/amycavanaugh/</v>
      </c>
      <c r="H8" s="2" t="s">
        <v>69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 ht="56" x14ac:dyDescent="0.2">
      <c r="A9" s="2" t="s">
        <v>41</v>
      </c>
      <c r="B9" s="2" t="s">
        <v>42</v>
      </c>
      <c r="C9" s="2" t="str">
        <f>HYPERLINK("https://muckrack.com/katie-herrera-11")</f>
        <v>https://muckrack.com/katie-herrera-11</v>
      </c>
      <c r="D9" s="2" t="s">
        <v>43</v>
      </c>
      <c r="E9" s="2" t="s">
        <v>44</v>
      </c>
      <c r="F9" s="2" t="s">
        <v>45</v>
      </c>
      <c r="G9" s="2" t="str">
        <f>HYPERLINK("https://www.linkedin.com/in/cellaredkatie/")</f>
        <v>https://www.linkedin.com/in/cellaredkatie/</v>
      </c>
      <c r="H9" s="2" t="s">
        <v>70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"/>
  <sheetViews>
    <sheetView workbookViewId="0"/>
  </sheetViews>
  <sheetFormatPr baseColWidth="10" defaultColWidth="8.83203125" defaultRowHeight="15" x14ac:dyDescent="0.2"/>
  <cols>
    <col min="1" max="13" width="13" customWidth="1"/>
    <col min="14" max="14" width="16" customWidth="1"/>
    <col min="15" max="16" width="13" customWidth="1"/>
  </cols>
  <sheetData>
    <row r="1" spans="1:16" x14ac:dyDescent="0.2">
      <c r="A1" s="1" t="s">
        <v>46</v>
      </c>
      <c r="B1" s="1" t="s">
        <v>47</v>
      </c>
      <c r="C1" s="1" t="s">
        <v>48</v>
      </c>
      <c r="D1" s="1" t="s">
        <v>49</v>
      </c>
      <c r="E1" s="1" t="s">
        <v>50</v>
      </c>
      <c r="F1" s="1" t="s">
        <v>51</v>
      </c>
      <c r="G1" s="1" t="s">
        <v>52</v>
      </c>
      <c r="H1" s="1" t="s">
        <v>53</v>
      </c>
      <c r="I1" s="1" t="s">
        <v>54</v>
      </c>
      <c r="J1" s="1" t="s">
        <v>55</v>
      </c>
      <c r="K1" s="1" t="s">
        <v>56</v>
      </c>
      <c r="L1" s="1" t="s">
        <v>57</v>
      </c>
      <c r="M1" s="1" t="s">
        <v>58</v>
      </c>
      <c r="N1" s="1" t="s">
        <v>59</v>
      </c>
      <c r="O1" s="1" t="s">
        <v>60</v>
      </c>
      <c r="P1" s="1" t="s">
        <v>61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Media List members</vt:lpstr>
      <vt:lpstr>Newsdesk Contacts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Anders Payne</cp:lastModifiedBy>
  <dcterms:created xsi:type="dcterms:W3CDTF">2025-11-07T00:59:49Z</dcterms:created>
  <dcterms:modified xsi:type="dcterms:W3CDTF">2025-11-14T00:22:50Z</dcterms:modified>
</cp:coreProperties>
</file>